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8960" windowHeight="11580" tabRatio="934" activeTab="1"/>
  </bookViews>
  <sheets>
    <sheet name="세입결산(천원단위)" sheetId="1" r:id="rId1"/>
    <sheet name="세출결산(천원단위)" sheetId="2" r:id="rId2"/>
  </sheets>
  <definedNames>
    <definedName name="_xlnm.Print_Area" localSheetId="0">'세입결산(천원단위)'!$A$1:$L$18</definedName>
  </definedNames>
  <calcPr fullCalcOnLoad="1"/>
</workbook>
</file>

<file path=xl/sharedStrings.xml><?xml version="1.0" encoding="utf-8"?>
<sst xmlns="http://schemas.openxmlformats.org/spreadsheetml/2006/main" count="58" uniqueCount="51">
  <si>
    <t>송파시각장애인축구장</t>
  </si>
  <si>
    <t>풍납종합사회복지관</t>
  </si>
  <si>
    <t>성심공동체</t>
  </si>
  <si>
    <t>성모공동체</t>
  </si>
  <si>
    <t>풍납노인무료급식</t>
  </si>
  <si>
    <t>송파시각장애인정보문화센터</t>
  </si>
  <si>
    <t>송파구장애인운전연습장</t>
  </si>
  <si>
    <t>풍납데이케어센터</t>
  </si>
  <si>
    <t>송파인성장애인복지관</t>
  </si>
  <si>
    <t>(단위:천원)</t>
  </si>
  <si>
    <t>관</t>
  </si>
  <si>
    <t>항</t>
  </si>
  <si>
    <t>목</t>
  </si>
  <si>
    <t>소계</t>
  </si>
  <si>
    <t>기타보조금</t>
  </si>
  <si>
    <t>법인전입금</t>
  </si>
  <si>
    <t>기타수입</t>
  </si>
  <si>
    <t>사업수입</t>
  </si>
  <si>
    <t>잡수입
(차입금)</t>
  </si>
  <si>
    <t>전년도이월금</t>
  </si>
  <si>
    <t>기부금</t>
  </si>
  <si>
    <t>총계</t>
  </si>
  <si>
    <t>법인</t>
  </si>
  <si>
    <t>법인사무국</t>
  </si>
  <si>
    <t xml:space="preserve"> </t>
  </si>
  <si>
    <t>송파인성장애인복지관</t>
  </si>
  <si>
    <t>송파시각장애인정보문화센터</t>
  </si>
  <si>
    <t>송파구장애인운전연습장</t>
  </si>
  <si>
    <t>풍납종합사회복지관</t>
  </si>
  <si>
    <t>풍납노인무료급식</t>
  </si>
  <si>
    <t>풍납데이케어센터</t>
  </si>
  <si>
    <t>소계</t>
  </si>
  <si>
    <t>사무비</t>
  </si>
  <si>
    <t>사업비</t>
  </si>
  <si>
    <t>재산조성비</t>
  </si>
  <si>
    <t>인건비</t>
  </si>
  <si>
    <t>업무추진</t>
  </si>
  <si>
    <t>운영비</t>
  </si>
  <si>
    <t>총계</t>
  </si>
  <si>
    <t>법인</t>
  </si>
  <si>
    <t>법인사무국</t>
  </si>
  <si>
    <t>송파시각장애인축구장</t>
  </si>
  <si>
    <t>2014년도 사회복지법인 다산복지재단 세입결산서</t>
  </si>
  <si>
    <t>2014년 세입결산서</t>
  </si>
  <si>
    <t>2014년도 사회복지법인 다산복지재단  세출결산서</t>
  </si>
  <si>
    <t>송파어우러기</t>
  </si>
  <si>
    <t>2014년 세출결산서</t>
  </si>
  <si>
    <t>잡지출/전출금   
 (반환금/상환금)</t>
  </si>
  <si>
    <t>경상보조금
(시군구보조금)</t>
  </si>
  <si>
    <t>자본보조금
(기능보강비)</t>
  </si>
  <si>
    <t>차기이월금
(운영충당및
환경개선금)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</si>
</sst>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#,##0_ "/>
    <numFmt numFmtId="183" formatCode="0_ "/>
    <numFmt numFmtId="184" formatCode="mm&quot;월&quot;\ dd&quot;일&quot;"/>
    <numFmt numFmtId="185" formatCode="#,##0_);[Red]\(#,##0\)"/>
    <numFmt numFmtId="186" formatCode="#,###,"/>
    <numFmt numFmtId="187" formatCode="_-* #,##0.0_-;\-* #,##0.0_-;_-* &quot;-&quot;_-;_-@_-"/>
    <numFmt numFmtId="188" formatCode="0.0_ "/>
    <numFmt numFmtId="189" formatCode="##,###,\ "/>
    <numFmt numFmtId="190" formatCode="[$-412]yyyy&quot;년&quot;\ m&quot;월&quot;\ d&quot;일&quot;\ dddd"/>
  </numFmts>
  <fonts count="44">
    <font>
      <sz val="11"/>
      <name val="돋움"/>
      <family val="3"/>
    </font>
    <font>
      <b/>
      <sz val="20"/>
      <name val="굴림체"/>
      <family val="3"/>
    </font>
    <font>
      <sz val="8"/>
      <name val="돋움"/>
      <family val="3"/>
    </font>
    <font>
      <sz val="11"/>
      <name val="굴림체"/>
      <family val="3"/>
    </font>
    <font>
      <sz val="10"/>
      <name val="굴림체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b/>
      <sz val="18"/>
      <name val="굴림체"/>
      <family val="3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31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5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5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5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5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5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5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5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5" fillId="20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5" fillId="21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5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6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6" fillId="2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6" fillId="27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6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6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6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6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6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6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6" fillId="40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6" fillId="4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6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44" borderId="1" applyNumberFormat="0" applyAlignment="0" applyProtection="0"/>
    <xf numFmtId="0" fontId="14" fillId="45" borderId="2" applyNumberFormat="0" applyAlignment="0" applyProtection="0"/>
    <xf numFmtId="0" fontId="14" fillId="45" borderId="2" applyNumberFormat="0" applyAlignment="0" applyProtection="0"/>
    <xf numFmtId="0" fontId="14" fillId="45" borderId="2" applyNumberFormat="0" applyAlignment="0" applyProtection="0"/>
    <xf numFmtId="0" fontId="14" fillId="45" borderId="2" applyNumberFormat="0" applyAlignment="0" applyProtection="0"/>
    <xf numFmtId="0" fontId="14" fillId="45" borderId="2" applyNumberFormat="0" applyAlignment="0" applyProtection="0"/>
    <xf numFmtId="0" fontId="14" fillId="45" borderId="2" applyNumberFormat="0" applyAlignment="0" applyProtection="0"/>
    <xf numFmtId="0" fontId="29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47" borderId="3" applyNumberFormat="0" applyFont="0" applyAlignment="0" applyProtection="0"/>
    <xf numFmtId="0" fontId="0" fillId="48" borderId="4" applyNumberFormat="0" applyFont="0" applyAlignment="0" applyProtection="0"/>
    <xf numFmtId="0" fontId="0" fillId="48" borderId="4" applyNumberFormat="0" applyFont="0" applyAlignment="0" applyProtection="0"/>
    <xf numFmtId="0" fontId="0" fillId="48" borderId="4" applyNumberFormat="0" applyFont="0" applyAlignment="0" applyProtection="0"/>
    <xf numFmtId="0" fontId="0" fillId="48" borderId="4" applyNumberFormat="0" applyFont="0" applyAlignment="0" applyProtection="0"/>
    <xf numFmtId="0" fontId="0" fillId="48" borderId="4" applyNumberFormat="0" applyFont="0" applyAlignment="0" applyProtection="0"/>
    <xf numFmtId="0" fontId="0" fillId="48" borderId="4" applyNumberFormat="0" applyFont="0" applyAlignment="0" applyProtection="0"/>
    <xf numFmtId="9" fontId="0" fillId="0" borderId="0" applyFont="0" applyFill="0" applyBorder="0" applyAlignment="0" applyProtection="0"/>
    <xf numFmtId="0" fontId="30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51" borderId="5" applyNumberFormat="0" applyAlignment="0" applyProtection="0"/>
    <xf numFmtId="0" fontId="16" fillId="52" borderId="6" applyNumberFormat="0" applyAlignment="0" applyProtection="0"/>
    <xf numFmtId="0" fontId="16" fillId="52" borderId="6" applyNumberFormat="0" applyAlignment="0" applyProtection="0"/>
    <xf numFmtId="0" fontId="16" fillId="52" borderId="6" applyNumberFormat="0" applyAlignment="0" applyProtection="0"/>
    <xf numFmtId="0" fontId="16" fillId="52" borderId="6" applyNumberFormat="0" applyAlignment="0" applyProtection="0"/>
    <xf numFmtId="0" fontId="16" fillId="52" borderId="6" applyNumberFormat="0" applyAlignment="0" applyProtection="0"/>
    <xf numFmtId="0" fontId="16" fillId="52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36" fillId="53" borderId="1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5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2" fillId="44" borderId="17" applyNumberFormat="0" applyAlignment="0" applyProtection="0"/>
    <xf numFmtId="0" fontId="13" fillId="45" borderId="18" applyNumberFormat="0" applyAlignment="0" applyProtection="0"/>
    <xf numFmtId="0" fontId="13" fillId="45" borderId="18" applyNumberFormat="0" applyAlignment="0" applyProtection="0"/>
    <xf numFmtId="0" fontId="13" fillId="45" borderId="18" applyNumberFormat="0" applyAlignment="0" applyProtection="0"/>
    <xf numFmtId="0" fontId="13" fillId="45" borderId="18" applyNumberFormat="0" applyAlignment="0" applyProtection="0"/>
    <xf numFmtId="0" fontId="13" fillId="45" borderId="18" applyNumberFormat="0" applyAlignment="0" applyProtection="0"/>
    <xf numFmtId="0" fontId="13" fillId="45" borderId="18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horizontal="left" vertical="center"/>
    </xf>
    <xf numFmtId="41" fontId="3" fillId="0" borderId="0" xfId="234" applyFont="1" applyFill="1" applyBorder="1" applyAlignment="1">
      <alignment horizontal="right" vertical="center"/>
    </xf>
    <xf numFmtId="41" fontId="0" fillId="0" borderId="0" xfId="234" applyFont="1" applyAlignment="1">
      <alignment vertical="center"/>
    </xf>
    <xf numFmtId="41" fontId="0" fillId="0" borderId="0" xfId="0" applyNumberFormat="1" applyAlignment="1">
      <alignment vertical="center"/>
    </xf>
    <xf numFmtId="0" fontId="3" fillId="0" borderId="20" xfId="0" applyFont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shrinkToFit="1"/>
    </xf>
    <xf numFmtId="49" fontId="0" fillId="0" borderId="0" xfId="0" applyNumberFormat="1" applyAlignment="1">
      <alignment vertical="center"/>
    </xf>
    <xf numFmtId="0" fontId="0" fillId="0" borderId="23" xfId="0" applyBorder="1" applyAlignment="1">
      <alignment vertical="center"/>
    </xf>
    <xf numFmtId="41" fontId="3" fillId="0" borderId="23" xfId="234" applyFont="1" applyFill="1" applyBorder="1" applyAlignment="1">
      <alignment horizontal="right" vertical="center"/>
    </xf>
    <xf numFmtId="41" fontId="3" fillId="0" borderId="20" xfId="234" applyFont="1" applyBorder="1" applyAlignment="1">
      <alignment horizontal="center" vertical="center"/>
    </xf>
    <xf numFmtId="41" fontId="3" fillId="0" borderId="24" xfId="234" applyFont="1" applyBorder="1" applyAlignment="1">
      <alignment horizontal="center" vertical="center"/>
    </xf>
    <xf numFmtId="41" fontId="3" fillId="0" borderId="20" xfId="234" applyFont="1" applyBorder="1" applyAlignment="1">
      <alignment horizontal="center" vertical="center" wrapText="1"/>
    </xf>
    <xf numFmtId="41" fontId="3" fillId="0" borderId="20" xfId="234" applyFont="1" applyBorder="1" applyAlignment="1">
      <alignment horizontal="center" vertical="center" shrinkToFit="1"/>
    </xf>
    <xf numFmtId="182" fontId="4" fillId="0" borderId="0" xfId="234" applyNumberFormat="1" applyFont="1" applyFill="1" applyBorder="1" applyAlignment="1">
      <alignment horizontal="right" vertical="center" shrinkToFit="1"/>
    </xf>
    <xf numFmtId="189" fontId="3" fillId="0" borderId="20" xfId="234" applyNumberFormat="1" applyFont="1" applyBorder="1" applyAlignment="1">
      <alignment horizontal="right" vertical="center"/>
    </xf>
    <xf numFmtId="189" fontId="3" fillId="0" borderId="24" xfId="234" applyNumberFormat="1" applyFont="1" applyBorder="1" applyAlignment="1">
      <alignment horizontal="right" vertical="center"/>
    </xf>
    <xf numFmtId="186" fontId="3" fillId="0" borderId="20" xfId="234" applyNumberFormat="1" applyFont="1" applyBorder="1" applyAlignment="1">
      <alignment horizontal="right" vertical="center"/>
    </xf>
    <xf numFmtId="186" fontId="3" fillId="0" borderId="24" xfId="234" applyNumberFormat="1" applyFont="1" applyBorder="1" applyAlignment="1">
      <alignment horizontal="right" vertical="center"/>
    </xf>
    <xf numFmtId="186" fontId="3" fillId="0" borderId="22" xfId="234" applyNumberFormat="1" applyFont="1" applyBorder="1" applyAlignment="1">
      <alignment horizontal="right" vertical="center"/>
    </xf>
    <xf numFmtId="186" fontId="3" fillId="0" borderId="25" xfId="234" applyNumberFormat="1" applyFont="1" applyBorder="1" applyAlignment="1">
      <alignment horizontal="right" vertical="center"/>
    </xf>
    <xf numFmtId="189" fontId="0" fillId="0" borderId="0" xfId="0" applyNumberFormat="1" applyAlignment="1">
      <alignment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189" fontId="3" fillId="0" borderId="20" xfId="234" applyNumberFormat="1" applyFont="1" applyBorder="1" applyAlignment="1">
      <alignment horizontal="right" vertical="center" shrinkToFit="1"/>
    </xf>
    <xf numFmtId="189" fontId="3" fillId="0" borderId="24" xfId="234" applyNumberFormat="1" applyFont="1" applyBorder="1" applyAlignment="1">
      <alignment horizontal="right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left" vertical="center" shrinkToFit="1"/>
    </xf>
    <xf numFmtId="189" fontId="3" fillId="0" borderId="22" xfId="234" applyNumberFormat="1" applyFont="1" applyBorder="1" applyAlignment="1">
      <alignment horizontal="right" vertical="center" shrinkToFit="1"/>
    </xf>
    <xf numFmtId="189" fontId="3" fillId="0" borderId="25" xfId="234" applyNumberFormat="1" applyFont="1" applyBorder="1" applyAlignment="1">
      <alignment horizontal="right" vertical="center" shrinkToFit="1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41" fontId="3" fillId="0" borderId="20" xfId="234" applyFont="1" applyBorder="1" applyAlignment="1">
      <alignment horizontal="center" vertical="center"/>
    </xf>
    <xf numFmtId="41" fontId="3" fillId="0" borderId="24" xfId="234" applyFont="1" applyBorder="1" applyAlignment="1">
      <alignment horizontal="center" vertical="center"/>
    </xf>
    <xf numFmtId="0" fontId="22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</cellXfs>
  <cellStyles count="300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1 5" xfId="19"/>
    <cellStyle name="20% - 강조색1 6" xfId="20"/>
    <cellStyle name="20% - 강조색1 7" xfId="21"/>
    <cellStyle name="20% - 강조색2" xfId="22"/>
    <cellStyle name="20% - 강조색2 2" xfId="23"/>
    <cellStyle name="20% - 강조색2 3" xfId="24"/>
    <cellStyle name="20% - 강조색2 4" xfId="25"/>
    <cellStyle name="20% - 강조색2 5" xfId="26"/>
    <cellStyle name="20% - 강조색2 6" xfId="27"/>
    <cellStyle name="20% - 강조색2 7" xfId="28"/>
    <cellStyle name="20% - 강조색3" xfId="29"/>
    <cellStyle name="20% - 강조색3 2" xfId="30"/>
    <cellStyle name="20% - 강조색3 3" xfId="31"/>
    <cellStyle name="20% - 강조색3 4" xfId="32"/>
    <cellStyle name="20% - 강조색3 5" xfId="33"/>
    <cellStyle name="20% - 강조색3 6" xfId="34"/>
    <cellStyle name="20% - 강조색3 7" xfId="35"/>
    <cellStyle name="20% - 강조색4" xfId="36"/>
    <cellStyle name="20% - 강조색4 2" xfId="37"/>
    <cellStyle name="20% - 강조색4 3" xfId="38"/>
    <cellStyle name="20% - 강조색4 4" xfId="39"/>
    <cellStyle name="20% - 강조색4 5" xfId="40"/>
    <cellStyle name="20% - 강조색4 6" xfId="41"/>
    <cellStyle name="20% - 강조색4 7" xfId="42"/>
    <cellStyle name="20% - 강조색5" xfId="43"/>
    <cellStyle name="20% - 강조색5 2" xfId="44"/>
    <cellStyle name="20% - 강조색5 3" xfId="45"/>
    <cellStyle name="20% - 강조색5 4" xfId="46"/>
    <cellStyle name="20% - 강조색5 5" xfId="47"/>
    <cellStyle name="20% - 강조색5 6" xfId="48"/>
    <cellStyle name="20% - 강조색5 7" xfId="49"/>
    <cellStyle name="20% - 강조색6" xfId="50"/>
    <cellStyle name="20% - 강조색6 2" xfId="51"/>
    <cellStyle name="20% - 강조색6 3" xfId="52"/>
    <cellStyle name="20% - 강조색6 4" xfId="53"/>
    <cellStyle name="20% - 강조색6 5" xfId="54"/>
    <cellStyle name="20% - 강조색6 6" xfId="55"/>
    <cellStyle name="20% - 강조색6 7" xfId="56"/>
    <cellStyle name="40% - 강조색1" xfId="57"/>
    <cellStyle name="40% - 강조색1 2" xfId="58"/>
    <cellStyle name="40% - 강조색1 3" xfId="59"/>
    <cellStyle name="40% - 강조색1 4" xfId="60"/>
    <cellStyle name="40% - 강조색1 5" xfId="61"/>
    <cellStyle name="40% - 강조색1 6" xfId="62"/>
    <cellStyle name="40% - 강조색1 7" xfId="63"/>
    <cellStyle name="40% - 강조색2" xfId="64"/>
    <cellStyle name="40% - 강조색2 2" xfId="65"/>
    <cellStyle name="40% - 강조색2 3" xfId="66"/>
    <cellStyle name="40% - 강조색2 4" xfId="67"/>
    <cellStyle name="40% - 강조색2 5" xfId="68"/>
    <cellStyle name="40% - 강조색2 6" xfId="69"/>
    <cellStyle name="40% - 강조색2 7" xfId="70"/>
    <cellStyle name="40% - 강조색3" xfId="71"/>
    <cellStyle name="40% - 강조색3 2" xfId="72"/>
    <cellStyle name="40% - 강조색3 3" xfId="73"/>
    <cellStyle name="40% - 강조색3 4" xfId="74"/>
    <cellStyle name="40% - 강조색3 5" xfId="75"/>
    <cellStyle name="40% - 강조색3 6" xfId="76"/>
    <cellStyle name="40% - 강조색3 7" xfId="77"/>
    <cellStyle name="40% - 강조색4" xfId="78"/>
    <cellStyle name="40% - 강조색4 2" xfId="79"/>
    <cellStyle name="40% - 강조색4 3" xfId="80"/>
    <cellStyle name="40% - 강조색4 4" xfId="81"/>
    <cellStyle name="40% - 강조색4 5" xfId="82"/>
    <cellStyle name="40% - 강조색4 6" xfId="83"/>
    <cellStyle name="40% - 강조색4 7" xfId="84"/>
    <cellStyle name="40% - 강조색5" xfId="85"/>
    <cellStyle name="40% - 강조색5 2" xfId="86"/>
    <cellStyle name="40% - 강조색5 3" xfId="87"/>
    <cellStyle name="40% - 강조색5 4" xfId="88"/>
    <cellStyle name="40% - 강조색5 5" xfId="89"/>
    <cellStyle name="40% - 강조색5 6" xfId="90"/>
    <cellStyle name="40% - 강조색5 7" xfId="91"/>
    <cellStyle name="40% - 강조색6" xfId="92"/>
    <cellStyle name="40% - 강조색6 2" xfId="93"/>
    <cellStyle name="40% - 강조색6 3" xfId="94"/>
    <cellStyle name="40% - 강조색6 4" xfId="95"/>
    <cellStyle name="40% - 강조색6 5" xfId="96"/>
    <cellStyle name="40% - 강조색6 6" xfId="97"/>
    <cellStyle name="40% - 강조색6 7" xfId="98"/>
    <cellStyle name="60% - 강조색1" xfId="99"/>
    <cellStyle name="60% - 강조색1 2" xfId="100"/>
    <cellStyle name="60% - 강조색1 3" xfId="101"/>
    <cellStyle name="60% - 강조색1 4" xfId="102"/>
    <cellStyle name="60% - 강조색1 5" xfId="103"/>
    <cellStyle name="60% - 강조색1 6" xfId="104"/>
    <cellStyle name="60% - 강조색1 7" xfId="105"/>
    <cellStyle name="60% - 강조색2" xfId="106"/>
    <cellStyle name="60% - 강조색2 2" xfId="107"/>
    <cellStyle name="60% - 강조색2 3" xfId="108"/>
    <cellStyle name="60% - 강조색2 4" xfId="109"/>
    <cellStyle name="60% - 강조색2 5" xfId="110"/>
    <cellStyle name="60% - 강조색2 6" xfId="111"/>
    <cellStyle name="60% - 강조색2 7" xfId="112"/>
    <cellStyle name="60% - 강조색3" xfId="113"/>
    <cellStyle name="60% - 강조색3 2" xfId="114"/>
    <cellStyle name="60% - 강조색3 3" xfId="115"/>
    <cellStyle name="60% - 강조색3 4" xfId="116"/>
    <cellStyle name="60% - 강조색3 5" xfId="117"/>
    <cellStyle name="60% - 강조색3 6" xfId="118"/>
    <cellStyle name="60% - 강조색3 7" xfId="119"/>
    <cellStyle name="60% - 강조색4" xfId="120"/>
    <cellStyle name="60% - 강조색4 2" xfId="121"/>
    <cellStyle name="60% - 강조색4 3" xfId="122"/>
    <cellStyle name="60% - 강조색4 4" xfId="123"/>
    <cellStyle name="60% - 강조색4 5" xfId="124"/>
    <cellStyle name="60% - 강조색4 6" xfId="125"/>
    <cellStyle name="60% - 강조색4 7" xfId="126"/>
    <cellStyle name="60% - 강조색5" xfId="127"/>
    <cellStyle name="60% - 강조색5 2" xfId="128"/>
    <cellStyle name="60% - 강조색5 3" xfId="129"/>
    <cellStyle name="60% - 강조색5 4" xfId="130"/>
    <cellStyle name="60% - 강조색5 5" xfId="131"/>
    <cellStyle name="60% - 강조색5 6" xfId="132"/>
    <cellStyle name="60% - 강조색5 7" xfId="133"/>
    <cellStyle name="60% - 강조색6" xfId="134"/>
    <cellStyle name="60% - 강조색6 2" xfId="135"/>
    <cellStyle name="60% - 강조색6 3" xfId="136"/>
    <cellStyle name="60% - 강조색6 4" xfId="137"/>
    <cellStyle name="60% - 강조색6 5" xfId="138"/>
    <cellStyle name="60% - 강조색6 6" xfId="139"/>
    <cellStyle name="60% - 강조색6 7" xfId="140"/>
    <cellStyle name="강조색1" xfId="141"/>
    <cellStyle name="강조색1 2" xfId="142"/>
    <cellStyle name="강조색1 3" xfId="143"/>
    <cellStyle name="강조색1 4" xfId="144"/>
    <cellStyle name="강조색1 5" xfId="145"/>
    <cellStyle name="강조색1 6" xfId="146"/>
    <cellStyle name="강조색1 7" xfId="147"/>
    <cellStyle name="강조색2" xfId="148"/>
    <cellStyle name="강조색2 2" xfId="149"/>
    <cellStyle name="강조색2 3" xfId="150"/>
    <cellStyle name="강조색2 4" xfId="151"/>
    <cellStyle name="강조색2 5" xfId="152"/>
    <cellStyle name="강조색2 6" xfId="153"/>
    <cellStyle name="강조색2 7" xfId="154"/>
    <cellStyle name="강조색3" xfId="155"/>
    <cellStyle name="강조색3 2" xfId="156"/>
    <cellStyle name="강조색3 3" xfId="157"/>
    <cellStyle name="강조색3 4" xfId="158"/>
    <cellStyle name="강조색3 5" xfId="159"/>
    <cellStyle name="강조색3 6" xfId="160"/>
    <cellStyle name="강조색3 7" xfId="161"/>
    <cellStyle name="강조색4" xfId="162"/>
    <cellStyle name="강조색4 2" xfId="163"/>
    <cellStyle name="강조색4 3" xfId="164"/>
    <cellStyle name="강조색4 4" xfId="165"/>
    <cellStyle name="강조색4 5" xfId="166"/>
    <cellStyle name="강조색4 6" xfId="167"/>
    <cellStyle name="강조색4 7" xfId="168"/>
    <cellStyle name="강조색5" xfId="169"/>
    <cellStyle name="강조색5 2" xfId="170"/>
    <cellStyle name="강조색5 3" xfId="171"/>
    <cellStyle name="강조색5 4" xfId="172"/>
    <cellStyle name="강조색5 5" xfId="173"/>
    <cellStyle name="강조색5 6" xfId="174"/>
    <cellStyle name="강조색5 7" xfId="175"/>
    <cellStyle name="강조색6" xfId="176"/>
    <cellStyle name="강조색6 2" xfId="177"/>
    <cellStyle name="강조색6 3" xfId="178"/>
    <cellStyle name="강조색6 4" xfId="179"/>
    <cellStyle name="강조색6 5" xfId="180"/>
    <cellStyle name="강조색6 6" xfId="181"/>
    <cellStyle name="강조색6 7" xfId="182"/>
    <cellStyle name="경고문" xfId="183"/>
    <cellStyle name="경고문 2" xfId="184"/>
    <cellStyle name="경고문 3" xfId="185"/>
    <cellStyle name="경고문 4" xfId="186"/>
    <cellStyle name="경고문 5" xfId="187"/>
    <cellStyle name="경고문 6" xfId="188"/>
    <cellStyle name="경고문 7" xfId="189"/>
    <cellStyle name="계산" xfId="190"/>
    <cellStyle name="계산 2" xfId="191"/>
    <cellStyle name="계산 3" xfId="192"/>
    <cellStyle name="계산 4" xfId="193"/>
    <cellStyle name="계산 5" xfId="194"/>
    <cellStyle name="계산 6" xfId="195"/>
    <cellStyle name="계산 7" xfId="196"/>
    <cellStyle name="나쁨" xfId="197"/>
    <cellStyle name="나쁨 2" xfId="198"/>
    <cellStyle name="나쁨 3" xfId="199"/>
    <cellStyle name="나쁨 4" xfId="200"/>
    <cellStyle name="나쁨 5" xfId="201"/>
    <cellStyle name="나쁨 6" xfId="202"/>
    <cellStyle name="나쁨 7" xfId="203"/>
    <cellStyle name="메모" xfId="204"/>
    <cellStyle name="메모 2" xfId="205"/>
    <cellStyle name="메모 3" xfId="206"/>
    <cellStyle name="메모 4" xfId="207"/>
    <cellStyle name="메모 5" xfId="208"/>
    <cellStyle name="메모 6" xfId="209"/>
    <cellStyle name="메모 7" xfId="210"/>
    <cellStyle name="Percent" xfId="211"/>
    <cellStyle name="보통" xfId="212"/>
    <cellStyle name="보통 2" xfId="213"/>
    <cellStyle name="보통 3" xfId="214"/>
    <cellStyle name="보통 4" xfId="215"/>
    <cellStyle name="보통 5" xfId="216"/>
    <cellStyle name="보통 6" xfId="217"/>
    <cellStyle name="보통 7" xfId="218"/>
    <cellStyle name="설명 텍스트" xfId="219"/>
    <cellStyle name="설명 텍스트 2" xfId="220"/>
    <cellStyle name="설명 텍스트 3" xfId="221"/>
    <cellStyle name="설명 텍스트 4" xfId="222"/>
    <cellStyle name="설명 텍스트 5" xfId="223"/>
    <cellStyle name="설명 텍스트 6" xfId="224"/>
    <cellStyle name="설명 텍스트 7" xfId="225"/>
    <cellStyle name="셀 확인" xfId="226"/>
    <cellStyle name="셀 확인 2" xfId="227"/>
    <cellStyle name="셀 확인 3" xfId="228"/>
    <cellStyle name="셀 확인 4" xfId="229"/>
    <cellStyle name="셀 확인 5" xfId="230"/>
    <cellStyle name="셀 확인 6" xfId="231"/>
    <cellStyle name="셀 확인 7" xfId="232"/>
    <cellStyle name="Comma" xfId="233"/>
    <cellStyle name="Comma [0]" xfId="234"/>
    <cellStyle name="연결된 셀" xfId="235"/>
    <cellStyle name="연결된 셀 2" xfId="236"/>
    <cellStyle name="연결된 셀 3" xfId="237"/>
    <cellStyle name="연결된 셀 4" xfId="238"/>
    <cellStyle name="연결된 셀 5" xfId="239"/>
    <cellStyle name="연결된 셀 6" xfId="240"/>
    <cellStyle name="연결된 셀 7" xfId="241"/>
    <cellStyle name="Followed Hyperlink" xfId="242"/>
    <cellStyle name="요약" xfId="243"/>
    <cellStyle name="요약 2" xfId="244"/>
    <cellStyle name="요약 3" xfId="245"/>
    <cellStyle name="요약 4" xfId="246"/>
    <cellStyle name="요약 5" xfId="247"/>
    <cellStyle name="요약 6" xfId="248"/>
    <cellStyle name="요약 7" xfId="249"/>
    <cellStyle name="입력" xfId="250"/>
    <cellStyle name="입력 2" xfId="251"/>
    <cellStyle name="입력 3" xfId="252"/>
    <cellStyle name="입력 4" xfId="253"/>
    <cellStyle name="입력 5" xfId="254"/>
    <cellStyle name="입력 6" xfId="255"/>
    <cellStyle name="입력 7" xfId="256"/>
    <cellStyle name="제목" xfId="257"/>
    <cellStyle name="제목 1" xfId="258"/>
    <cellStyle name="제목 1 2" xfId="259"/>
    <cellStyle name="제목 1 3" xfId="260"/>
    <cellStyle name="제목 1 4" xfId="261"/>
    <cellStyle name="제목 1 5" xfId="262"/>
    <cellStyle name="제목 1 6" xfId="263"/>
    <cellStyle name="제목 1 7" xfId="264"/>
    <cellStyle name="제목 10" xfId="265"/>
    <cellStyle name="제목 2" xfId="266"/>
    <cellStyle name="제목 2 2" xfId="267"/>
    <cellStyle name="제목 2 3" xfId="268"/>
    <cellStyle name="제목 2 4" xfId="269"/>
    <cellStyle name="제목 2 5" xfId="270"/>
    <cellStyle name="제목 2 6" xfId="271"/>
    <cellStyle name="제목 2 7" xfId="272"/>
    <cellStyle name="제목 3" xfId="273"/>
    <cellStyle name="제목 3 2" xfId="274"/>
    <cellStyle name="제목 3 3" xfId="275"/>
    <cellStyle name="제목 3 4" xfId="276"/>
    <cellStyle name="제목 3 5" xfId="277"/>
    <cellStyle name="제목 3 6" xfId="278"/>
    <cellStyle name="제목 3 7" xfId="279"/>
    <cellStyle name="제목 4" xfId="280"/>
    <cellStyle name="제목 4 2" xfId="281"/>
    <cellStyle name="제목 4 3" xfId="282"/>
    <cellStyle name="제목 4 4" xfId="283"/>
    <cellStyle name="제목 4 5" xfId="284"/>
    <cellStyle name="제목 4 6" xfId="285"/>
    <cellStyle name="제목 4 7" xfId="286"/>
    <cellStyle name="제목 5" xfId="287"/>
    <cellStyle name="제목 6" xfId="288"/>
    <cellStyle name="제목 7" xfId="289"/>
    <cellStyle name="제목 8" xfId="290"/>
    <cellStyle name="제목 9" xfId="291"/>
    <cellStyle name="좋음" xfId="292"/>
    <cellStyle name="좋음 2" xfId="293"/>
    <cellStyle name="좋음 3" xfId="294"/>
    <cellStyle name="좋음 4" xfId="295"/>
    <cellStyle name="좋음 5" xfId="296"/>
    <cellStyle name="좋음 6" xfId="297"/>
    <cellStyle name="좋음 7" xfId="298"/>
    <cellStyle name="출력" xfId="299"/>
    <cellStyle name="출력 2" xfId="300"/>
    <cellStyle name="출력 3" xfId="301"/>
    <cellStyle name="출력 4" xfId="302"/>
    <cellStyle name="출력 5" xfId="303"/>
    <cellStyle name="출력 6" xfId="304"/>
    <cellStyle name="출력 7" xfId="305"/>
    <cellStyle name="Currency" xfId="306"/>
    <cellStyle name="Currency [0]" xfId="307"/>
    <cellStyle name="표준 2" xfId="308"/>
    <cellStyle name="표준 3" xfId="309"/>
    <cellStyle name="표준 4" xfId="310"/>
    <cellStyle name="표준 5" xfId="311"/>
    <cellStyle name="표준 6" xfId="312"/>
    <cellStyle name="Hyperlink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="85" zoomScaleNormal="90" zoomScaleSheetLayoutView="85" zoomScalePageLayoutView="0" workbookViewId="0" topLeftCell="A1">
      <selection activeCell="D20" sqref="D20"/>
    </sheetView>
  </sheetViews>
  <sheetFormatPr defaultColWidth="8.88671875" defaultRowHeight="13.5"/>
  <cols>
    <col min="1" max="1" width="3.77734375" style="0" customWidth="1"/>
    <col min="2" max="2" width="3.88671875" style="0" customWidth="1"/>
    <col min="3" max="3" width="24.5546875" style="0" customWidth="1"/>
    <col min="4" max="12" width="13.77734375" style="0" customWidth="1"/>
    <col min="13" max="13" width="9.88671875" style="0" bestFit="1" customWidth="1"/>
    <col min="14" max="14" width="12.6640625" style="0" bestFit="1" customWidth="1"/>
  </cols>
  <sheetData>
    <row r="1" spans="1:12" ht="25.5">
      <c r="A1" s="37" t="s">
        <v>42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24.75" customHeight="1" thickBot="1">
      <c r="A2" s="38" t="s">
        <v>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33" customHeight="1">
      <c r="A3" s="40" t="s">
        <v>10</v>
      </c>
      <c r="B3" s="42" t="s">
        <v>11</v>
      </c>
      <c r="C3" s="42" t="s">
        <v>12</v>
      </c>
      <c r="D3" s="42" t="s">
        <v>43</v>
      </c>
      <c r="E3" s="42"/>
      <c r="F3" s="42"/>
      <c r="G3" s="42"/>
      <c r="H3" s="42"/>
      <c r="I3" s="42"/>
      <c r="J3" s="42"/>
      <c r="K3" s="42"/>
      <c r="L3" s="44"/>
    </row>
    <row r="4" spans="1:12" ht="33" customHeight="1">
      <c r="A4" s="41"/>
      <c r="B4" s="43"/>
      <c r="C4" s="43"/>
      <c r="D4" s="43" t="s">
        <v>13</v>
      </c>
      <c r="E4" s="45" t="s">
        <v>48</v>
      </c>
      <c r="F4" s="45" t="s">
        <v>49</v>
      </c>
      <c r="G4" s="43" t="s">
        <v>14</v>
      </c>
      <c r="H4" s="43" t="s">
        <v>15</v>
      </c>
      <c r="I4" s="46" t="s">
        <v>16</v>
      </c>
      <c r="J4" s="46"/>
      <c r="K4" s="46"/>
      <c r="L4" s="47"/>
    </row>
    <row r="5" spans="1:12" ht="33" customHeight="1">
      <c r="A5" s="41"/>
      <c r="B5" s="43"/>
      <c r="C5" s="43"/>
      <c r="D5" s="43"/>
      <c r="E5" s="43"/>
      <c r="F5" s="43"/>
      <c r="G5" s="43"/>
      <c r="H5" s="43"/>
      <c r="I5" s="16" t="s">
        <v>17</v>
      </c>
      <c r="J5" s="18" t="s">
        <v>18</v>
      </c>
      <c r="K5" s="19" t="s">
        <v>19</v>
      </c>
      <c r="L5" s="17" t="s">
        <v>20</v>
      </c>
    </row>
    <row r="6" spans="1:12" ht="39.75" customHeight="1">
      <c r="A6" s="41" t="s">
        <v>21</v>
      </c>
      <c r="B6" s="43"/>
      <c r="C6" s="43"/>
      <c r="D6" s="21">
        <f>D7</f>
        <v>6342139436</v>
      </c>
      <c r="F6" s="21">
        <f aca="true" t="shared" si="0" ref="F6:L6">F7</f>
        <v>1138519280</v>
      </c>
      <c r="G6" s="21">
        <f t="shared" si="0"/>
        <v>61084000</v>
      </c>
      <c r="H6" s="21">
        <f t="shared" si="0"/>
        <v>25375000</v>
      </c>
      <c r="I6" s="21">
        <f t="shared" si="0"/>
        <v>1042685816</v>
      </c>
      <c r="J6" s="21">
        <f t="shared" si="0"/>
        <v>107572645</v>
      </c>
      <c r="K6" s="21">
        <f t="shared" si="0"/>
        <v>1160123568</v>
      </c>
      <c r="L6" s="22">
        <f t="shared" si="0"/>
        <v>221412127</v>
      </c>
    </row>
    <row r="7" spans="1:14" ht="39.75" customHeight="1">
      <c r="A7" s="1"/>
      <c r="B7" s="43" t="s">
        <v>22</v>
      </c>
      <c r="C7" s="43"/>
      <c r="D7" s="21">
        <f>SUM(D8:D18)</f>
        <v>6342139436</v>
      </c>
      <c r="E7" s="21">
        <v>0</v>
      </c>
      <c r="F7" s="21">
        <f aca="true" t="shared" si="1" ref="F7:L7">SUM(F8:F18)</f>
        <v>1138519280</v>
      </c>
      <c r="G7" s="21">
        <f t="shared" si="1"/>
        <v>61084000</v>
      </c>
      <c r="H7" s="21">
        <f t="shared" si="1"/>
        <v>25375000</v>
      </c>
      <c r="I7" s="21">
        <f t="shared" si="1"/>
        <v>1042685816</v>
      </c>
      <c r="J7" s="21">
        <f t="shared" si="1"/>
        <v>107572645</v>
      </c>
      <c r="K7" s="21">
        <f t="shared" si="1"/>
        <v>1160123568</v>
      </c>
      <c r="L7" s="22">
        <f t="shared" si="1"/>
        <v>221412127</v>
      </c>
      <c r="N7" s="8"/>
    </row>
    <row r="8" spans="1:14" ht="39.75" customHeight="1">
      <c r="A8" s="1"/>
      <c r="B8" s="2"/>
      <c r="C8" s="3" t="s">
        <v>23</v>
      </c>
      <c r="D8" s="21">
        <f>SUM(E8:L8)</f>
        <v>1965850971</v>
      </c>
      <c r="E8" s="21"/>
      <c r="F8" s="21">
        <v>1007698000</v>
      </c>
      <c r="G8" s="21">
        <v>0</v>
      </c>
      <c r="H8" s="21">
        <v>0</v>
      </c>
      <c r="I8" s="21">
        <v>0</v>
      </c>
      <c r="J8" s="21">
        <v>1808457</v>
      </c>
      <c r="K8" s="21">
        <v>879439676</v>
      </c>
      <c r="L8" s="22">
        <f>102279838-25375000</f>
        <v>76904838</v>
      </c>
      <c r="M8" s="7" t="s">
        <v>24</v>
      </c>
      <c r="N8" s="7"/>
    </row>
    <row r="9" spans="1:14" ht="39.75" customHeight="1">
      <c r="A9" s="1"/>
      <c r="B9" s="2"/>
      <c r="C9" s="3" t="s">
        <v>0</v>
      </c>
      <c r="D9" s="21">
        <f>SUM(E9:L9)</f>
        <v>72100415</v>
      </c>
      <c r="E9" s="21">
        <v>64614000</v>
      </c>
      <c r="F9" s="21">
        <v>0</v>
      </c>
      <c r="G9" s="21">
        <v>0</v>
      </c>
      <c r="H9" s="21">
        <v>1400000</v>
      </c>
      <c r="I9" s="21">
        <v>0</v>
      </c>
      <c r="J9" s="21">
        <v>5700313</v>
      </c>
      <c r="K9" s="21">
        <v>386102</v>
      </c>
      <c r="L9" s="22">
        <v>0</v>
      </c>
      <c r="N9" s="9"/>
    </row>
    <row r="10" spans="1:14" ht="39.75" customHeight="1">
      <c r="A10" s="1"/>
      <c r="B10" s="2"/>
      <c r="C10" s="10" t="s">
        <v>25</v>
      </c>
      <c r="D10" s="21">
        <f>SUM(E10:L10)</f>
        <v>1575658223</v>
      </c>
      <c r="E10" s="21">
        <f>901918000+99630000+100214000+11067000+3000000+5000000</f>
        <v>1120829000</v>
      </c>
      <c r="F10" s="21">
        <v>13000000</v>
      </c>
      <c r="G10" s="21">
        <f>14000000+4300000+456000+300000+2473000+1500000+2000000</f>
        <v>25029000</v>
      </c>
      <c r="H10" s="21">
        <v>10320000</v>
      </c>
      <c r="I10" s="21">
        <v>224781000</v>
      </c>
      <c r="J10" s="21">
        <v>43885127</v>
      </c>
      <c r="K10" s="21">
        <v>101381577</v>
      </c>
      <c r="L10" s="22">
        <v>36432519</v>
      </c>
      <c r="N10" s="7"/>
    </row>
    <row r="11" spans="1:12" ht="39.75" customHeight="1">
      <c r="A11" s="1"/>
      <c r="B11" s="2"/>
      <c r="C11" s="3" t="s">
        <v>26</v>
      </c>
      <c r="D11" s="21">
        <f aca="true" t="shared" si="2" ref="D11:D17">SUM(E11:L11)</f>
        <v>157611729</v>
      </c>
      <c r="E11" s="21">
        <f>67000000+54498000</f>
        <v>121498000</v>
      </c>
      <c r="F11" s="21">
        <v>13844000</v>
      </c>
      <c r="G11" s="21">
        <v>0</v>
      </c>
      <c r="H11" s="21">
        <v>0</v>
      </c>
      <c r="I11" s="21">
        <v>0</v>
      </c>
      <c r="J11" s="21">
        <v>2615932</v>
      </c>
      <c r="K11" s="21">
        <v>18049797</v>
      </c>
      <c r="L11" s="22">
        <v>1604000</v>
      </c>
    </row>
    <row r="12" spans="1:12" ht="39.75" customHeight="1">
      <c r="A12" s="1"/>
      <c r="B12" s="2"/>
      <c r="C12" s="3" t="s">
        <v>27</v>
      </c>
      <c r="D12" s="21">
        <f t="shared" si="2"/>
        <v>84871965</v>
      </c>
      <c r="E12" s="21">
        <v>84720000</v>
      </c>
      <c r="F12" s="21">
        <v>0</v>
      </c>
      <c r="G12" s="21">
        <v>0</v>
      </c>
      <c r="H12" s="21">
        <v>0</v>
      </c>
      <c r="I12" s="21">
        <v>0</v>
      </c>
      <c r="J12" s="21">
        <v>118565</v>
      </c>
      <c r="K12" s="21">
        <v>33400</v>
      </c>
      <c r="L12" s="22">
        <v>0</v>
      </c>
    </row>
    <row r="13" spans="1:12" ht="39.75" customHeight="1">
      <c r="A13" s="1"/>
      <c r="B13" s="2"/>
      <c r="C13" s="3" t="s">
        <v>28</v>
      </c>
      <c r="D13" s="21">
        <f t="shared" si="2"/>
        <v>1314960834</v>
      </c>
      <c r="E13" s="21">
        <v>674944000</v>
      </c>
      <c r="F13" s="21">
        <v>67850000</v>
      </c>
      <c r="G13" s="21">
        <v>36055000</v>
      </c>
      <c r="H13" s="21">
        <v>13500000</v>
      </c>
      <c r="I13" s="21">
        <v>320809925</v>
      </c>
      <c r="J13" s="21">
        <v>9859590</v>
      </c>
      <c r="K13" s="21">
        <v>89711549</v>
      </c>
      <c r="L13" s="22">
        <v>102230770</v>
      </c>
    </row>
    <row r="14" spans="1:12" ht="39.75" customHeight="1">
      <c r="A14" s="1"/>
      <c r="B14" s="2"/>
      <c r="C14" s="3" t="s">
        <v>29</v>
      </c>
      <c r="D14" s="21">
        <f t="shared" si="2"/>
        <v>180115518</v>
      </c>
      <c r="E14" s="21">
        <v>47898000</v>
      </c>
      <c r="F14" s="21">
        <v>35877280</v>
      </c>
      <c r="G14" s="21">
        <v>0</v>
      </c>
      <c r="H14" s="21">
        <v>0</v>
      </c>
      <c r="I14" s="21">
        <v>52697600</v>
      </c>
      <c r="J14" s="21">
        <v>36578300</v>
      </c>
      <c r="K14" s="21">
        <v>7064338</v>
      </c>
      <c r="L14" s="22">
        <v>0</v>
      </c>
    </row>
    <row r="15" spans="1:12" ht="39.75" customHeight="1">
      <c r="A15" s="1"/>
      <c r="B15" s="2"/>
      <c r="C15" s="3" t="s">
        <v>30</v>
      </c>
      <c r="D15" s="21">
        <f t="shared" si="2"/>
        <v>413380302</v>
      </c>
      <c r="E15" s="21">
        <v>41000000</v>
      </c>
      <c r="F15" s="21">
        <v>250000</v>
      </c>
      <c r="G15" s="21"/>
      <c r="H15" s="21"/>
      <c r="I15" s="21">
        <v>346504621</v>
      </c>
      <c r="J15" s="21">
        <v>3742611</v>
      </c>
      <c r="K15" s="21">
        <v>21883070</v>
      </c>
      <c r="L15" s="22"/>
    </row>
    <row r="16" spans="1:12" ht="39.75" customHeight="1">
      <c r="A16" s="1"/>
      <c r="B16" s="2"/>
      <c r="C16" s="3" t="s">
        <v>45</v>
      </c>
      <c r="D16" s="21">
        <v>489704144</v>
      </c>
      <c r="E16" s="21">
        <v>353786000</v>
      </c>
      <c r="F16" s="21"/>
      <c r="G16" s="21"/>
      <c r="H16" s="21">
        <v>0</v>
      </c>
      <c r="I16" s="21">
        <v>88172670</v>
      </c>
      <c r="J16" s="21">
        <v>2313712</v>
      </c>
      <c r="K16" s="21">
        <v>41191762</v>
      </c>
      <c r="L16" s="22">
        <v>4240000</v>
      </c>
    </row>
    <row r="17" spans="1:12" ht="39.75" customHeight="1">
      <c r="A17" s="1"/>
      <c r="B17" s="2"/>
      <c r="C17" s="3" t="s">
        <v>2</v>
      </c>
      <c r="D17" s="21">
        <f t="shared" si="2"/>
        <v>36412199</v>
      </c>
      <c r="E17" s="23">
        <v>33050000</v>
      </c>
      <c r="F17" s="23">
        <v>0</v>
      </c>
      <c r="G17" s="23">
        <v>0</v>
      </c>
      <c r="H17" s="23">
        <v>0</v>
      </c>
      <c r="I17" s="23">
        <v>1980000</v>
      </c>
      <c r="J17" s="23">
        <v>728820</v>
      </c>
      <c r="K17" s="23">
        <v>653379</v>
      </c>
      <c r="L17" s="24">
        <v>0</v>
      </c>
    </row>
    <row r="18" spans="1:12" ht="39.75" customHeight="1" thickBot="1">
      <c r="A18" s="4"/>
      <c r="B18" s="5"/>
      <c r="C18" s="6" t="s">
        <v>3</v>
      </c>
      <c r="D18" s="25">
        <f>SUM(E18:L18)</f>
        <v>51473136</v>
      </c>
      <c r="E18" s="25">
        <v>43028000</v>
      </c>
      <c r="F18" s="25">
        <v>0</v>
      </c>
      <c r="G18" s="25">
        <v>0</v>
      </c>
      <c r="H18" s="25">
        <v>155000</v>
      </c>
      <c r="I18" s="25">
        <v>7740000</v>
      </c>
      <c r="J18" s="25">
        <v>221218</v>
      </c>
      <c r="K18" s="25">
        <v>328918</v>
      </c>
      <c r="L18" s="26">
        <v>0</v>
      </c>
    </row>
    <row r="19" spans="7:9" ht="13.5">
      <c r="G19" s="14"/>
      <c r="H19" s="15"/>
      <c r="I19" s="14"/>
    </row>
    <row r="20" ht="13.5">
      <c r="H20" s="9"/>
    </row>
    <row r="21" spans="3:8" ht="13.5">
      <c r="C21" s="11"/>
      <c r="H21" s="9"/>
    </row>
    <row r="22" spans="3:8" ht="13.5">
      <c r="C22" s="13"/>
      <c r="H22" s="9"/>
    </row>
    <row r="23" ht="13.5">
      <c r="G23" s="8"/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</sheetData>
  <sheetProtection/>
  <mergeCells count="14">
    <mergeCell ref="H4:H5"/>
    <mergeCell ref="I4:L4"/>
    <mergeCell ref="A6:C6"/>
    <mergeCell ref="B7:C7"/>
    <mergeCell ref="A1:L1"/>
    <mergeCell ref="A2:L2"/>
    <mergeCell ref="A3:A5"/>
    <mergeCell ref="B3:B5"/>
    <mergeCell ref="C3:C5"/>
    <mergeCell ref="D3:L3"/>
    <mergeCell ref="D4:D5"/>
    <mergeCell ref="E4:E5"/>
    <mergeCell ref="F4:F5"/>
    <mergeCell ref="G4:G5"/>
  </mergeCells>
  <printOptions/>
  <pageMargins left="0.5905511811023623" right="0.5905511811023623" top="0.7874015748031497" bottom="0.5905511811023623" header="0.3937007874015748" footer="0.3937007874015748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="85" zoomScaleSheetLayoutView="85" zoomScalePageLayoutView="0" workbookViewId="0" topLeftCell="A1">
      <selection activeCell="F17" sqref="F17"/>
    </sheetView>
  </sheetViews>
  <sheetFormatPr defaultColWidth="8.88671875" defaultRowHeight="13.5"/>
  <cols>
    <col min="1" max="1" width="3.77734375" style="0" customWidth="1"/>
    <col min="2" max="2" width="3.4453125" style="0" customWidth="1"/>
    <col min="3" max="3" width="24.6640625" style="0" customWidth="1"/>
    <col min="4" max="11" width="16.3359375" style="0" customWidth="1"/>
  </cols>
  <sheetData>
    <row r="1" spans="1:11" ht="24.75" customHeight="1">
      <c r="A1" s="48" t="s">
        <v>44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8" customHeight="1" thickBot="1">
      <c r="A2" s="49" t="s">
        <v>9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9.5" customHeight="1">
      <c r="A3" s="50" t="s">
        <v>10</v>
      </c>
      <c r="B3" s="52" t="s">
        <v>11</v>
      </c>
      <c r="C3" s="52" t="s">
        <v>12</v>
      </c>
      <c r="D3" s="52" t="s">
        <v>46</v>
      </c>
      <c r="E3" s="52"/>
      <c r="F3" s="52"/>
      <c r="G3" s="52"/>
      <c r="H3" s="52"/>
      <c r="I3" s="52"/>
      <c r="J3" s="52"/>
      <c r="K3" s="54"/>
    </row>
    <row r="4" spans="1:11" ht="31.5" customHeight="1">
      <c r="A4" s="51"/>
      <c r="B4" s="53"/>
      <c r="C4" s="53"/>
      <c r="D4" s="53" t="s">
        <v>31</v>
      </c>
      <c r="E4" s="53" t="s">
        <v>32</v>
      </c>
      <c r="F4" s="53"/>
      <c r="G4" s="53"/>
      <c r="H4" s="53" t="s">
        <v>33</v>
      </c>
      <c r="I4" s="53" t="s">
        <v>34</v>
      </c>
      <c r="J4" s="55" t="s">
        <v>47</v>
      </c>
      <c r="K4" s="56" t="s">
        <v>50</v>
      </c>
    </row>
    <row r="5" spans="1:11" ht="31.5" customHeight="1">
      <c r="A5" s="51"/>
      <c r="B5" s="53"/>
      <c r="C5" s="53"/>
      <c r="D5" s="53"/>
      <c r="E5" s="28" t="s">
        <v>35</v>
      </c>
      <c r="F5" s="28" t="s">
        <v>36</v>
      </c>
      <c r="G5" s="28" t="s">
        <v>37</v>
      </c>
      <c r="H5" s="53"/>
      <c r="I5" s="53"/>
      <c r="J5" s="55"/>
      <c r="K5" s="57"/>
    </row>
    <row r="6" spans="1:11" ht="39.75" customHeight="1">
      <c r="A6" s="51" t="s">
        <v>38</v>
      </c>
      <c r="B6" s="53"/>
      <c r="C6" s="53"/>
      <c r="D6" s="30">
        <f>D7</f>
        <v>6342139436</v>
      </c>
      <c r="E6" s="30">
        <f aca="true" t="shared" si="0" ref="E6:K6">E7</f>
        <v>2516497208</v>
      </c>
      <c r="F6" s="30">
        <f t="shared" si="0"/>
        <v>14265240</v>
      </c>
      <c r="G6" s="30">
        <f t="shared" si="0"/>
        <v>329297912</v>
      </c>
      <c r="H6" s="30">
        <f t="shared" si="0"/>
        <v>1074130395</v>
      </c>
      <c r="I6" s="30">
        <f t="shared" si="0"/>
        <v>1553797588</v>
      </c>
      <c r="J6" s="30">
        <f t="shared" si="0"/>
        <v>55383482</v>
      </c>
      <c r="K6" s="31">
        <f t="shared" si="0"/>
        <v>798767611</v>
      </c>
    </row>
    <row r="7" spans="1:11" ht="39.75" customHeight="1">
      <c r="A7" s="29"/>
      <c r="B7" s="53" t="s">
        <v>39</v>
      </c>
      <c r="C7" s="53"/>
      <c r="D7" s="30">
        <f>SUM(D8:D18)</f>
        <v>6342139436</v>
      </c>
      <c r="E7" s="30">
        <f aca="true" t="shared" si="1" ref="E7:K7">SUM(E8:E18)</f>
        <v>2516497208</v>
      </c>
      <c r="F7" s="30">
        <f t="shared" si="1"/>
        <v>14265240</v>
      </c>
      <c r="G7" s="30">
        <f t="shared" si="1"/>
        <v>329297912</v>
      </c>
      <c r="H7" s="30">
        <f t="shared" si="1"/>
        <v>1074130395</v>
      </c>
      <c r="I7" s="30">
        <f t="shared" si="1"/>
        <v>1553797588</v>
      </c>
      <c r="J7" s="30">
        <f t="shared" si="1"/>
        <v>55383482</v>
      </c>
      <c r="K7" s="31">
        <f t="shared" si="1"/>
        <v>798767611</v>
      </c>
    </row>
    <row r="8" spans="1:12" ht="39.75" customHeight="1">
      <c r="A8" s="29"/>
      <c r="B8" s="28"/>
      <c r="C8" s="10" t="s">
        <v>40</v>
      </c>
      <c r="D8" s="30">
        <f>SUM(E8:K8)</f>
        <v>1965850971</v>
      </c>
      <c r="E8" s="30">
        <v>26145330</v>
      </c>
      <c r="F8" s="30">
        <v>4017100</v>
      </c>
      <c r="G8" s="30">
        <v>29147530</v>
      </c>
      <c r="H8" s="30">
        <v>14928350</v>
      </c>
      <c r="I8" s="30">
        <v>1324971600</v>
      </c>
      <c r="J8" s="30">
        <v>0</v>
      </c>
      <c r="K8" s="31">
        <v>566641061</v>
      </c>
      <c r="L8" s="20"/>
    </row>
    <row r="9" spans="1:11" ht="39.75" customHeight="1">
      <c r="A9" s="29"/>
      <c r="B9" s="28"/>
      <c r="C9" s="10" t="s">
        <v>41</v>
      </c>
      <c r="D9" s="30">
        <f>SUM(E9:K9)</f>
        <v>72100415</v>
      </c>
      <c r="E9" s="30">
        <v>40419330</v>
      </c>
      <c r="F9" s="30">
        <v>65000</v>
      </c>
      <c r="G9" s="30">
        <v>9244151</v>
      </c>
      <c r="H9" s="30">
        <v>16292379</v>
      </c>
      <c r="I9" s="30">
        <v>3958520</v>
      </c>
      <c r="J9" s="30">
        <f>462840+9248+15442</f>
        <v>487530</v>
      </c>
      <c r="K9" s="31">
        <v>1633505</v>
      </c>
    </row>
    <row r="10" spans="1:11" ht="39.75" customHeight="1">
      <c r="A10" s="29"/>
      <c r="B10" s="28"/>
      <c r="C10" s="10" t="s">
        <v>8</v>
      </c>
      <c r="D10" s="30">
        <f>SUM(E10:K10)</f>
        <v>1575658223</v>
      </c>
      <c r="E10" s="30">
        <v>1033305810</v>
      </c>
      <c r="F10" s="30">
        <v>1467230</v>
      </c>
      <c r="G10" s="30">
        <v>104666442</v>
      </c>
      <c r="H10" s="30">
        <v>237504245</v>
      </c>
      <c r="I10" s="21">
        <v>104738820</v>
      </c>
      <c r="J10" s="30">
        <f>14695030+52676+470+3370+1093+16756+4385+555950+155+138+75+1714+320+110</f>
        <v>15332242</v>
      </c>
      <c r="K10" s="31">
        <v>78643434</v>
      </c>
    </row>
    <row r="11" spans="1:11" ht="39.75" customHeight="1">
      <c r="A11" s="29"/>
      <c r="B11" s="28"/>
      <c r="C11" s="10" t="s">
        <v>5</v>
      </c>
      <c r="D11" s="30">
        <f aca="true" t="shared" si="2" ref="D11:D17">SUM(E11:K11)</f>
        <v>157611729</v>
      </c>
      <c r="E11" s="30">
        <v>63260510</v>
      </c>
      <c r="F11" s="30">
        <v>0</v>
      </c>
      <c r="G11" s="30">
        <v>2469860</v>
      </c>
      <c r="H11" s="30">
        <v>55035150</v>
      </c>
      <c r="I11" s="30">
        <v>14893000</v>
      </c>
      <c r="J11" s="30">
        <f>520220+5550+16865801</f>
        <v>17391571</v>
      </c>
      <c r="K11" s="31">
        <v>4561638</v>
      </c>
    </row>
    <row r="12" spans="1:11" ht="39.75" customHeight="1">
      <c r="A12" s="29"/>
      <c r="B12" s="28"/>
      <c r="C12" s="10" t="s">
        <v>6</v>
      </c>
      <c r="D12" s="30">
        <f t="shared" si="2"/>
        <v>84871965</v>
      </c>
      <c r="E12" s="30">
        <v>66242510</v>
      </c>
      <c r="F12" s="30">
        <v>68000</v>
      </c>
      <c r="G12" s="30">
        <v>7715300</v>
      </c>
      <c r="H12" s="30">
        <v>7784060</v>
      </c>
      <c r="I12" s="30">
        <v>2939790</v>
      </c>
      <c r="J12" s="30">
        <f>82500+17438</f>
        <v>99938</v>
      </c>
      <c r="K12" s="31">
        <v>22367</v>
      </c>
    </row>
    <row r="13" spans="1:11" ht="39.75" customHeight="1">
      <c r="A13" s="29"/>
      <c r="B13" s="28"/>
      <c r="C13" s="10" t="s">
        <v>1</v>
      </c>
      <c r="D13" s="30">
        <f t="shared" si="2"/>
        <v>1314960834</v>
      </c>
      <c r="E13" s="30">
        <v>638518790</v>
      </c>
      <c r="F13" s="30">
        <v>5008910</v>
      </c>
      <c r="G13" s="30">
        <v>95934106</v>
      </c>
      <c r="H13" s="30">
        <v>437637673</v>
      </c>
      <c r="I13" s="30">
        <v>68060600</v>
      </c>
      <c r="J13" s="30">
        <v>8475074</v>
      </c>
      <c r="K13" s="31">
        <v>61325681</v>
      </c>
    </row>
    <row r="14" spans="1:11" ht="39.75" customHeight="1">
      <c r="A14" s="29"/>
      <c r="B14" s="28"/>
      <c r="C14" s="3" t="s">
        <v>4</v>
      </c>
      <c r="D14" s="30">
        <f t="shared" si="2"/>
        <v>180115518</v>
      </c>
      <c r="E14" s="30">
        <v>39231280</v>
      </c>
      <c r="F14" s="30">
        <v>0</v>
      </c>
      <c r="G14" s="30">
        <v>5096464</v>
      </c>
      <c r="H14" s="30">
        <v>121369171</v>
      </c>
      <c r="I14" s="30">
        <v>0</v>
      </c>
      <c r="J14" s="30">
        <v>5831</v>
      </c>
      <c r="K14" s="31">
        <v>14412772</v>
      </c>
    </row>
    <row r="15" spans="1:11" ht="39.75" customHeight="1">
      <c r="A15" s="29"/>
      <c r="B15" s="28"/>
      <c r="C15" s="10" t="s">
        <v>7</v>
      </c>
      <c r="D15" s="30">
        <f t="shared" si="2"/>
        <v>413380302</v>
      </c>
      <c r="E15" s="30">
        <v>248663715</v>
      </c>
      <c r="F15" s="30">
        <v>694000</v>
      </c>
      <c r="G15" s="30">
        <v>34094517</v>
      </c>
      <c r="H15" s="30">
        <v>81325677</v>
      </c>
      <c r="I15" s="30">
        <v>8815208</v>
      </c>
      <c r="J15" s="30">
        <v>1343100</v>
      </c>
      <c r="K15" s="31">
        <v>38444085</v>
      </c>
    </row>
    <row r="16" spans="1:11" ht="39.75" customHeight="1">
      <c r="A16" s="29"/>
      <c r="B16" s="28"/>
      <c r="C16" s="10" t="s">
        <v>45</v>
      </c>
      <c r="D16" s="30">
        <f>SUM(E16:K16)</f>
        <v>489704144</v>
      </c>
      <c r="E16" s="30">
        <v>306597393</v>
      </c>
      <c r="F16" s="30">
        <v>2716400</v>
      </c>
      <c r="G16" s="30">
        <v>33113120</v>
      </c>
      <c r="H16" s="30">
        <v>89227170</v>
      </c>
      <c r="I16" s="30">
        <v>25351050</v>
      </c>
      <c r="J16" s="30">
        <v>0</v>
      </c>
      <c r="K16" s="31">
        <v>32699011</v>
      </c>
    </row>
    <row r="17" spans="1:11" ht="39.75" customHeight="1">
      <c r="A17" s="29"/>
      <c r="B17" s="28"/>
      <c r="C17" s="10" t="s">
        <v>2</v>
      </c>
      <c r="D17" s="30">
        <f t="shared" si="2"/>
        <v>36412199</v>
      </c>
      <c r="E17" s="30">
        <v>18122360</v>
      </c>
      <c r="F17" s="30">
        <v>63600</v>
      </c>
      <c r="G17" s="30">
        <v>3230202</v>
      </c>
      <c r="H17" s="30">
        <v>2751920</v>
      </c>
      <c r="I17" s="30">
        <v>0</v>
      </c>
      <c r="J17" s="30">
        <f>12239685+4432</f>
        <v>12244117</v>
      </c>
      <c r="K17" s="31">
        <v>0</v>
      </c>
    </row>
    <row r="18" spans="1:11" ht="39.75" customHeight="1" thickBot="1">
      <c r="A18" s="32"/>
      <c r="B18" s="33"/>
      <c r="C18" s="34" t="s">
        <v>3</v>
      </c>
      <c r="D18" s="35">
        <f>SUM(E18:K18)</f>
        <v>51473136</v>
      </c>
      <c r="E18" s="35">
        <v>35990180</v>
      </c>
      <c r="F18" s="35">
        <v>165000</v>
      </c>
      <c r="G18" s="35">
        <v>4586220</v>
      </c>
      <c r="H18" s="35">
        <v>10274600</v>
      </c>
      <c r="I18" s="35">
        <v>69000</v>
      </c>
      <c r="J18" s="35">
        <v>4079</v>
      </c>
      <c r="K18" s="36">
        <v>384057</v>
      </c>
    </row>
    <row r="21" spans="3:10" ht="13.5">
      <c r="C21" s="12"/>
      <c r="J21" s="27"/>
    </row>
  </sheetData>
  <sheetProtection/>
  <mergeCells count="14">
    <mergeCell ref="J4:J5"/>
    <mergeCell ref="K4:K5"/>
    <mergeCell ref="A6:C6"/>
    <mergeCell ref="B7:C7"/>
    <mergeCell ref="A1:K1"/>
    <mergeCell ref="A2:K2"/>
    <mergeCell ref="A3:A5"/>
    <mergeCell ref="B3:B5"/>
    <mergeCell ref="C3:C5"/>
    <mergeCell ref="D3:K3"/>
    <mergeCell ref="D4:D5"/>
    <mergeCell ref="E4:G4"/>
    <mergeCell ref="H4:H5"/>
    <mergeCell ref="I4:I5"/>
  </mergeCells>
  <printOptions/>
  <pageMargins left="0.7480314960629921" right="0.7480314960629921" top="0.984251968503937" bottom="0.9055118110236221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Registered User</cp:lastModifiedBy>
  <cp:lastPrinted>2015-02-12T05:12:12Z</cp:lastPrinted>
  <dcterms:created xsi:type="dcterms:W3CDTF">2007-01-25T02:46:58Z</dcterms:created>
  <dcterms:modified xsi:type="dcterms:W3CDTF">2015-03-16T05:45:27Z</dcterms:modified>
  <cp:category/>
  <cp:version/>
  <cp:contentType/>
  <cp:contentStatus/>
</cp:coreProperties>
</file>